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4AF10C5B-F1FD-48B0-831B-55688D61E7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7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8" i="7" l="1"/>
  <c r="K37" i="7"/>
  <c r="M37" i="7" s="1"/>
  <c r="K36" i="7"/>
  <c r="M36" i="7" s="1"/>
  <c r="K35" i="7"/>
  <c r="M35" i="7" s="1"/>
  <c r="K34" i="7"/>
  <c r="M34" i="7" s="1"/>
  <c r="O34" i="7" s="1"/>
  <c r="K33" i="7"/>
  <c r="M33" i="7" s="1"/>
  <c r="O33" i="7" s="1"/>
  <c r="K32" i="7"/>
  <c r="M32" i="7" s="1"/>
  <c r="O32" i="7" s="1"/>
  <c r="K31" i="7"/>
  <c r="M31" i="7" s="1"/>
  <c r="O31" i="7" s="1"/>
  <c r="Q30" i="7"/>
  <c r="K30" i="7"/>
  <c r="M30" i="7" s="1"/>
  <c r="O30" i="7" s="1"/>
  <c r="Q29" i="7"/>
  <c r="Q38" i="7" s="1"/>
  <c r="M29" i="7"/>
  <c r="O29" i="7" s="1"/>
  <c r="K29" i="7"/>
  <c r="K28" i="7"/>
  <c r="M28" i="7" s="1"/>
  <c r="O28" i="7" s="1"/>
  <c r="M27" i="7"/>
  <c r="O27" i="7" s="1"/>
  <c r="K27" i="7"/>
  <c r="K26" i="7"/>
  <c r="M26" i="7" s="1"/>
  <c r="O26" i="7" s="1"/>
  <c r="M25" i="7"/>
  <c r="O25" i="7" s="1"/>
  <c r="K25" i="7"/>
  <c r="K24" i="7"/>
  <c r="M24" i="7" s="1"/>
  <c r="O24" i="7" s="1"/>
  <c r="M23" i="7"/>
  <c r="O23" i="7" s="1"/>
  <c r="K23" i="7"/>
  <c r="K22" i="7"/>
  <c r="K21" i="7"/>
  <c r="K20" i="7"/>
  <c r="L20" i="7" s="1"/>
  <c r="K19" i="7"/>
  <c r="L19" i="7" s="1"/>
  <c r="M19" i="7" s="1"/>
  <c r="O19" i="7" s="1"/>
  <c r="P19" i="7" s="1"/>
  <c r="K18" i="7"/>
  <c r="K17" i="7"/>
  <c r="K16" i="7"/>
  <c r="K15" i="7"/>
  <c r="K14" i="7"/>
  <c r="L13" i="7"/>
  <c r="M13" i="7" s="1"/>
  <c r="O13" i="7" s="1"/>
  <c r="K13" i="7"/>
  <c r="K12" i="7"/>
  <c r="K38" i="7" l="1"/>
  <c r="P29" i="7"/>
  <c r="T29" i="7"/>
  <c r="U29" i="7" s="1"/>
  <c r="P13" i="7"/>
  <c r="T13" i="7"/>
  <c r="U13" i="7" s="1"/>
  <c r="P23" i="7"/>
  <c r="T23" i="7" s="1"/>
  <c r="U23" i="7" s="1"/>
  <c r="P25" i="7"/>
  <c r="T25" i="7"/>
  <c r="U25" i="7" s="1"/>
  <c r="P27" i="7"/>
  <c r="T27" i="7" s="1"/>
  <c r="U27" i="7" s="1"/>
  <c r="M21" i="7"/>
  <c r="O21" i="7" s="1"/>
  <c r="T32" i="7"/>
  <c r="U32" i="7" s="1"/>
  <c r="P32" i="7"/>
  <c r="P33" i="7"/>
  <c r="T33" i="7" s="1"/>
  <c r="U33" i="7" s="1"/>
  <c r="M22" i="7"/>
  <c r="O22" i="7" s="1"/>
  <c r="P28" i="7"/>
  <c r="T28" i="7" s="1"/>
  <c r="U28" i="7" s="1"/>
  <c r="P34" i="7"/>
  <c r="T34" i="7" s="1"/>
  <c r="U34" i="7" s="1"/>
  <c r="M17" i="7"/>
  <c r="O17" i="7" s="1"/>
  <c r="S35" i="7"/>
  <c r="R35" i="7"/>
  <c r="O35" i="7"/>
  <c r="M12" i="7"/>
  <c r="O36" i="7"/>
  <c r="S36" i="7"/>
  <c r="L18" i="7"/>
  <c r="M18" i="7" s="1"/>
  <c r="O18" i="7" s="1"/>
  <c r="P24" i="7"/>
  <c r="T24" i="7" s="1"/>
  <c r="U24" i="7" s="1"/>
  <c r="P30" i="7"/>
  <c r="T30" i="7" s="1"/>
  <c r="U30" i="7" s="1"/>
  <c r="R36" i="7"/>
  <c r="T19" i="7"/>
  <c r="U19" i="7" s="1"/>
  <c r="S37" i="7"/>
  <c r="R37" i="7"/>
  <c r="O37" i="7"/>
  <c r="M14" i="7"/>
  <c r="O14" i="7" s="1"/>
  <c r="P26" i="7"/>
  <c r="T26" i="7" s="1"/>
  <c r="U26" i="7" s="1"/>
  <c r="P31" i="7"/>
  <c r="T31" i="7" s="1"/>
  <c r="U31" i="7" s="1"/>
  <c r="L15" i="7"/>
  <c r="M15" i="7"/>
  <c r="O15" i="7" s="1"/>
  <c r="M20" i="7"/>
  <c r="O20" i="7" s="1"/>
  <c r="L12" i="7"/>
  <c r="L22" i="7"/>
  <c r="L17" i="7"/>
  <c r="L14" i="7"/>
  <c r="L16" i="7"/>
  <c r="M16" i="7" s="1"/>
  <c r="O16" i="7" s="1"/>
  <c r="L21" i="7"/>
  <c r="P18" i="7" l="1"/>
  <c r="T18" i="7" s="1"/>
  <c r="U18" i="7" s="1"/>
  <c r="P16" i="7"/>
  <c r="T16" i="7" s="1"/>
  <c r="U16" i="7" s="1"/>
  <c r="P20" i="7"/>
  <c r="T20" i="7" s="1"/>
  <c r="U20" i="7" s="1"/>
  <c r="R38" i="7"/>
  <c r="S38" i="7" s="1"/>
  <c r="P15" i="7"/>
  <c r="T15" i="7" s="1"/>
  <c r="U15" i="7" s="1"/>
  <c r="P21" i="7"/>
  <c r="T21" i="7" s="1"/>
  <c r="U21" i="7" s="1"/>
  <c r="T17" i="7"/>
  <c r="U17" i="7" s="1"/>
  <c r="P17" i="7"/>
  <c r="P14" i="7"/>
  <c r="T14" i="7" s="1"/>
  <c r="U14" i="7" s="1"/>
  <c r="P22" i="7"/>
  <c r="T22" i="7" s="1"/>
  <c r="U22" i="7" s="1"/>
  <c r="P37" i="7"/>
  <c r="T37" i="7" s="1"/>
  <c r="U37" i="7" s="1"/>
  <c r="P36" i="7"/>
  <c r="T36" i="7" s="1"/>
  <c r="U36" i="7" s="1"/>
  <c r="O12" i="7"/>
  <c r="M38" i="7"/>
  <c r="L38" i="7"/>
  <c r="P35" i="7"/>
  <c r="T35" i="7" s="1"/>
  <c r="U35" i="7" s="1"/>
  <c r="P12" i="7" l="1"/>
  <c r="P38" i="7" s="1"/>
  <c r="O38" i="7"/>
  <c r="T12" i="7" l="1"/>
  <c r="T38" i="7" l="1"/>
  <c r="U12" i="7"/>
  <c r="U38" i="7" s="1"/>
</calcChain>
</file>

<file path=xl/sharedStrings.xml><?xml version="1.0" encoding="utf-8"?>
<sst xmlns="http://schemas.openxmlformats.org/spreadsheetml/2006/main" count="125" uniqueCount="75">
  <si>
    <t>жоғары</t>
  </si>
  <si>
    <t>меңгеруші</t>
  </si>
  <si>
    <t>тәрбиеші</t>
  </si>
  <si>
    <t>В-3</t>
  </si>
  <si>
    <t>В-4</t>
  </si>
  <si>
    <t>Д</t>
  </si>
  <si>
    <t>күзетші</t>
  </si>
  <si>
    <t>медбике</t>
  </si>
  <si>
    <t>аспазшы</t>
  </si>
  <si>
    <t>**</t>
  </si>
  <si>
    <t xml:space="preserve">                                                                            кәсіпорынында қызмет ететін әкімшілік - шаруашылық құрам бойынша</t>
  </si>
  <si>
    <t xml:space="preserve">                                                                                                             ТАРИФИКАЦИЯЛЫҚ ТІЗІМ </t>
  </si>
  <si>
    <t>Жиынтығы</t>
  </si>
  <si>
    <t>әдіскер</t>
  </si>
  <si>
    <t>Бухгалтер</t>
  </si>
  <si>
    <t>төс/тарат</t>
  </si>
  <si>
    <t>Сеитова Клара</t>
  </si>
  <si>
    <t>Ахбаева Роза</t>
  </si>
  <si>
    <t xml:space="preserve">                                                                                                           ЖШС "Сәби-Әлемі" балабақшасы</t>
  </si>
  <si>
    <t>шару меңг</t>
  </si>
  <si>
    <t>Абдурасулова Ж</t>
  </si>
  <si>
    <t>Кушкинбаева Шолпан</t>
  </si>
  <si>
    <t>Уркитова Тамара</t>
  </si>
  <si>
    <t>Муталыпова Н</t>
  </si>
  <si>
    <t>Балкибекова М</t>
  </si>
  <si>
    <t xml:space="preserve"> Бекітемін:</t>
  </si>
  <si>
    <t>ЖШС "Сәби-Әлемі" балабақшасы</t>
  </si>
  <si>
    <t xml:space="preserve"> меңгеруші__________________ </t>
  </si>
  <si>
    <t>№</t>
  </si>
  <si>
    <t>аты-жөні</t>
  </si>
  <si>
    <t>Лауазымдардың атауы</t>
  </si>
  <si>
    <t>Білімі
жоғары, орта арнаулы</t>
  </si>
  <si>
    <t>шт.бір-лік</t>
  </si>
  <si>
    <t>еңбек өтілі</t>
  </si>
  <si>
    <t>категория</t>
  </si>
  <si>
    <t>коэф.</t>
  </si>
  <si>
    <t>БЛА</t>
  </si>
  <si>
    <t>доп кф</t>
  </si>
  <si>
    <t>лауазымды жалақы</t>
  </si>
  <si>
    <t>ауылдық жердегі жұмысы үшін 25%</t>
  </si>
  <si>
    <t>1 айдағы лауазымдық жалақы 25% бен қосқанда</t>
  </si>
  <si>
    <t>доп кф 1,3</t>
  </si>
  <si>
    <t>Қосымша төлемақылар</t>
  </si>
  <si>
    <t>Айлық жалақы, теңге</t>
  </si>
  <si>
    <t xml:space="preserve">Жылдық жалақы, мың теңге  </t>
  </si>
  <si>
    <t xml:space="preserve">Зиянды және қауіпті еңбек жағдайлары 20%- 30% </t>
  </si>
  <si>
    <t>мереке күндері жұмыс істегені үшін</t>
  </si>
  <si>
    <t xml:space="preserve">түнгі уақытта жұмыс істегені үшін 50% </t>
  </si>
  <si>
    <t>жогары</t>
  </si>
  <si>
    <t>С2</t>
  </si>
  <si>
    <t>С3</t>
  </si>
  <si>
    <t>А1-3-1</t>
  </si>
  <si>
    <t>тәрб көмек</t>
  </si>
  <si>
    <t>муз жетек</t>
  </si>
  <si>
    <t>кір жуу опе</t>
  </si>
  <si>
    <t>арн орта</t>
  </si>
  <si>
    <t>арна орта</t>
  </si>
  <si>
    <t>Доскараева Жанар</t>
  </si>
  <si>
    <t>Абубакирова Айымторы</t>
  </si>
  <si>
    <t>Илясова А</t>
  </si>
  <si>
    <t>аула сыпырушы</t>
  </si>
  <si>
    <t>Рахымберді Даняр</t>
  </si>
  <si>
    <t>Усипханова Назипа</t>
  </si>
  <si>
    <t xml:space="preserve"> "____"____________________2026 ж.</t>
  </si>
  <si>
    <t xml:space="preserve">                                                                                                                  05 қаңтар 2026 жыл</t>
  </si>
  <si>
    <t>Ескараева Н</t>
  </si>
  <si>
    <t>Бегімқұл Мөлдір</t>
  </si>
  <si>
    <t>Артыков Зинабудин</t>
  </si>
  <si>
    <t>Ауезхан Аида</t>
  </si>
  <si>
    <t>Абдиханова Айнаш</t>
  </si>
  <si>
    <t>Омархан Динара</t>
  </si>
  <si>
    <t>логопед</t>
  </si>
  <si>
    <t>Рысбек Тагабай</t>
  </si>
  <si>
    <t>карауыл</t>
  </si>
  <si>
    <t>Адилханова Лариса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</si>
</sst>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distributed"/>
    </xf>
    <xf numFmtId="2" fontId="0" fillId="0" borderId="0" xfId="0" applyNumberFormat="1"/>
    <xf numFmtId="0" fontId="5" fillId="0" borderId="1" xfId="0" applyFont="1" applyBorder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horizontal="right"/>
    </xf>
    <xf numFmtId="1" fontId="0" fillId="0" borderId="0" xfId="0" applyNumberFormat="1"/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0" fontId="0" fillId="2" borderId="0" xfId="0" applyFill="1"/>
    <xf numFmtId="0" fontId="1" fillId="0" borderId="0" xfId="0" applyNumberFormat="1" applyFont="1" applyAlignment="1"/>
    <xf numFmtId="0" fontId="1" fillId="2" borderId="0" xfId="0" applyFont="1" applyFill="1"/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5" fillId="0" borderId="2" xfId="0" applyFont="1" applyBorder="1"/>
    <xf numFmtId="2" fontId="9" fillId="0" borderId="3" xfId="0" applyNumberFormat="1" applyFont="1" applyBorder="1"/>
    <xf numFmtId="3" fontId="5" fillId="0" borderId="1" xfId="0" applyNumberFormat="1" applyFont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1" fontId="3" fillId="0" borderId="1" xfId="0" applyNumberFormat="1" applyFont="1" applyBorder="1"/>
    <xf numFmtId="1" fontId="3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horizontal="right"/>
    </xf>
    <xf numFmtId="0" fontId="10" fillId="2" borderId="1" xfId="0" applyNumberFormat="1" applyFont="1" applyFill="1" applyBorder="1"/>
    <xf numFmtId="3" fontId="5" fillId="2" borderId="1" xfId="0" applyNumberFormat="1" applyFont="1" applyFill="1" applyBorder="1"/>
    <xf numFmtId="0" fontId="3" fillId="2" borderId="1" xfId="0" applyFont="1" applyFill="1" applyBorder="1"/>
    <xf numFmtId="0" fontId="10" fillId="0" borderId="1" xfId="0" applyNumberFormat="1" applyFont="1" applyBorder="1"/>
    <xf numFmtId="2" fontId="9" fillId="2" borderId="3" xfId="0" applyNumberFormat="1" applyFont="1" applyFill="1" applyBorder="1"/>
    <xf numFmtId="4" fontId="5" fillId="0" borderId="1" xfId="0" applyNumberFormat="1" applyFont="1" applyBorder="1"/>
    <xf numFmtId="0" fontId="10" fillId="0" borderId="1" xfId="0" applyNumberFormat="1" applyFont="1" applyFill="1" applyBorder="1"/>
    <xf numFmtId="0" fontId="9" fillId="0" borderId="3" xfId="0" applyFont="1" applyBorder="1"/>
    <xf numFmtId="0" fontId="5" fillId="0" borderId="1" xfId="0" applyFont="1" applyBorder="1" applyAlignment="1">
      <alignment vertical="top"/>
    </xf>
    <xf numFmtId="0" fontId="9" fillId="0" borderId="1" xfId="0" applyFont="1" applyBorder="1"/>
    <xf numFmtId="0" fontId="11" fillId="0" borderId="1" xfId="0" applyFont="1" applyBorder="1"/>
    <xf numFmtId="2" fontId="11" fillId="0" borderId="1" xfId="0" applyNumberFormat="1" applyFont="1" applyBorder="1"/>
    <xf numFmtId="1" fontId="11" fillId="0" borderId="1" xfId="0" applyNumberFormat="1" applyFont="1" applyBorder="1"/>
    <xf numFmtId="1" fontId="12" fillId="0" borderId="1" xfId="0" applyNumberFormat="1" applyFont="1" applyBorder="1"/>
    <xf numFmtId="3" fontId="8" fillId="0" borderId="4" xfId="1" applyNumberFormat="1" applyFont="1" applyFill="1" applyBorder="1" applyAlignment="1">
      <alignment horizontal="center" vertical="center" textRotation="90" wrapText="1"/>
    </xf>
    <xf numFmtId="9" fontId="3" fillId="2" borderId="0" xfId="0" applyNumberFormat="1" applyFont="1" applyFill="1"/>
    <xf numFmtId="0" fontId="8" fillId="0" borderId="4" xfId="1" applyFont="1" applyFill="1" applyBorder="1" applyAlignment="1">
      <alignment horizontal="center" vertical="center" textRotation="90" wrapText="1"/>
    </xf>
    <xf numFmtId="0" fontId="8" fillId="0" borderId="8" xfId="1" applyFont="1" applyFill="1" applyBorder="1" applyAlignment="1">
      <alignment horizontal="center" vertical="center" textRotation="90" wrapText="1"/>
    </xf>
    <xf numFmtId="3" fontId="8" fillId="0" borderId="4" xfId="1" applyNumberFormat="1" applyFont="1" applyFill="1" applyBorder="1" applyAlignment="1">
      <alignment horizontal="center" vertical="center" textRotation="90" wrapText="1"/>
    </xf>
    <xf numFmtId="3" fontId="8" fillId="0" borderId="8" xfId="1" applyNumberFormat="1" applyFont="1" applyFill="1" applyBorder="1" applyAlignment="1">
      <alignment horizontal="center" vertical="center" textRotation="90" wrapText="1"/>
    </xf>
    <xf numFmtId="3" fontId="8" fillId="2" borderId="4" xfId="1" applyNumberFormat="1" applyFont="1" applyFill="1" applyBorder="1" applyAlignment="1">
      <alignment horizontal="center" vertical="center" textRotation="90" wrapText="1"/>
    </xf>
    <xf numFmtId="3" fontId="8" fillId="2" borderId="8" xfId="1" applyNumberFormat="1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textRotation="90" wrapText="1"/>
    </xf>
    <xf numFmtId="0" fontId="8" fillId="0" borderId="4" xfId="2" applyFont="1" applyFill="1" applyBorder="1" applyAlignment="1">
      <alignment horizontal="center" vertical="center" textRotation="90" wrapText="1"/>
    </xf>
    <xf numFmtId="0" fontId="8" fillId="0" borderId="8" xfId="2" applyFont="1" applyFill="1" applyBorder="1" applyAlignment="1">
      <alignment horizontal="center" vertical="center" textRotation="90" wrapText="1"/>
    </xf>
    <xf numFmtId="3" fontId="8" fillId="0" borderId="7" xfId="1" applyNumberFormat="1" applyFont="1" applyFill="1" applyBorder="1" applyAlignment="1">
      <alignment horizontal="center" vertical="center" textRotation="90" wrapText="1"/>
    </xf>
    <xf numFmtId="3" fontId="8" fillId="0" borderId="6" xfId="1" applyNumberFormat="1" applyFont="1" applyFill="1" applyBorder="1" applyAlignment="1">
      <alignment horizontal="center" vertical="center" textRotation="90" wrapText="1"/>
    </xf>
    <xf numFmtId="9" fontId="8" fillId="0" borderId="1" xfId="1" applyNumberFormat="1" applyFont="1" applyFill="1" applyBorder="1" applyAlignment="1">
      <alignment horizontal="center" vertical="center" textRotation="90" wrapText="1"/>
    </xf>
    <xf numFmtId="9" fontId="8" fillId="0" borderId="4" xfId="1" applyNumberFormat="1" applyFont="1" applyFill="1" applyBorder="1" applyAlignment="1">
      <alignment horizontal="center" vertical="center" textRotation="90" wrapText="1"/>
    </xf>
    <xf numFmtId="3" fontId="8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5" xfId="2" xr:uid="{00000000-0005-0000-0000-000001000000}"/>
    <cellStyle name="Обычный 6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363E-A703-4A77-9D3B-8F1D57F8EE92}">
  <dimension ref="A1:Y40"/>
  <sheetViews>
    <sheetView tabSelected="1" topLeftCell="A7" workbookViewId="0">
      <selection activeCell="F21" sqref="F21"/>
    </sheetView>
  </sheetViews>
  <sheetFormatPr defaultRowHeight="14.4" x14ac:dyDescent="0.3"/>
  <cols>
    <col min="1" max="1" width="3.44140625" customWidth="1"/>
    <col min="2" max="2" width="18.109375" style="12" customWidth="1"/>
    <col min="3" max="3" width="9.44140625" customWidth="1"/>
    <col min="4" max="4" width="8.109375" customWidth="1"/>
    <col min="5" max="5" width="3.88671875" customWidth="1"/>
    <col min="6" max="6" width="2.88671875" customWidth="1"/>
    <col min="7" max="7" width="5.44140625" customWidth="1"/>
    <col min="8" max="8" width="4" customWidth="1"/>
    <col min="9" max="9" width="5.44140625" customWidth="1"/>
    <col min="10" max="10" width="4.5546875" customWidth="1"/>
    <col min="11" max="11" width="8.109375" customWidth="1"/>
    <col min="12" max="12" width="6.88671875" customWidth="1"/>
    <col min="13" max="13" width="7.88671875" customWidth="1"/>
    <col min="14" max="14" width="3.44140625" customWidth="1"/>
    <col min="15" max="15" width="8.109375" customWidth="1"/>
    <col min="16" max="16" width="7.21875" customWidth="1"/>
    <col min="17" max="17" width="7.33203125" customWidth="1"/>
    <col min="18" max="18" width="5.44140625" customWidth="1"/>
    <col min="19" max="19" width="6.77734375" customWidth="1"/>
    <col min="20" max="20" width="7.33203125" customWidth="1"/>
    <col min="21" max="21" width="5.5546875" style="5" customWidth="1"/>
    <col min="22" max="25" width="8.88671875" style="12"/>
  </cols>
  <sheetData>
    <row r="1" spans="1:25" x14ac:dyDescent="0.3"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25</v>
      </c>
      <c r="O1" s="1"/>
      <c r="P1" s="1"/>
      <c r="Q1" s="1"/>
      <c r="R1" s="1"/>
      <c r="U1"/>
    </row>
    <row r="2" spans="1:25" x14ac:dyDescent="0.3">
      <c r="A2" s="2"/>
      <c r="B2" s="1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3" t="s">
        <v>26</v>
      </c>
      <c r="O2" s="1"/>
      <c r="P2" s="1"/>
      <c r="Q2" s="1"/>
      <c r="R2" s="1"/>
      <c r="U2"/>
    </row>
    <row r="3" spans="1:25" x14ac:dyDescent="0.3">
      <c r="A3" s="2"/>
      <c r="B3" s="14"/>
      <c r="C3" s="1"/>
      <c r="D3" s="1"/>
      <c r="E3" s="1"/>
      <c r="F3" s="1"/>
      <c r="G3" s="1"/>
      <c r="H3" s="1"/>
      <c r="I3" s="1"/>
      <c r="J3" s="1"/>
      <c r="K3" s="1"/>
      <c r="L3" s="1"/>
      <c r="M3" s="14"/>
      <c r="N3" s="13" t="s">
        <v>27</v>
      </c>
      <c r="O3" s="1"/>
      <c r="P3" s="1"/>
      <c r="Q3" s="1"/>
      <c r="R3" s="1"/>
      <c r="U3"/>
    </row>
    <row r="4" spans="1:25" x14ac:dyDescent="0.3">
      <c r="A4" s="2"/>
      <c r="B4" s="1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3" t="s">
        <v>63</v>
      </c>
      <c r="O4" s="1"/>
      <c r="P4" s="1"/>
      <c r="Q4" s="1"/>
      <c r="R4" s="1"/>
      <c r="U4"/>
    </row>
    <row r="5" spans="1:25" x14ac:dyDescent="0.3">
      <c r="A5" s="1" t="s">
        <v>18</v>
      </c>
      <c r="B5" s="1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U5"/>
    </row>
    <row r="6" spans="1:25" x14ac:dyDescent="0.3">
      <c r="A6" s="1" t="s">
        <v>10</v>
      </c>
      <c r="B6" s="1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U6"/>
    </row>
    <row r="7" spans="1:25" x14ac:dyDescent="0.3">
      <c r="A7" s="1" t="s">
        <v>11</v>
      </c>
      <c r="B7" s="1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U7"/>
    </row>
    <row r="8" spans="1:25" x14ac:dyDescent="0.3">
      <c r="A8" s="1" t="s">
        <v>64</v>
      </c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U8"/>
    </row>
    <row r="9" spans="1:25" ht="22.2" customHeight="1" x14ac:dyDescent="0.3">
      <c r="A9" s="62" t="s">
        <v>28</v>
      </c>
      <c r="B9" s="64" t="s">
        <v>29</v>
      </c>
      <c r="C9" s="62" t="s">
        <v>30</v>
      </c>
      <c r="D9" s="62" t="s">
        <v>31</v>
      </c>
      <c r="E9" s="53" t="s">
        <v>32</v>
      </c>
      <c r="F9" s="53" t="s">
        <v>33</v>
      </c>
      <c r="G9" s="53" t="s">
        <v>34</v>
      </c>
      <c r="H9" s="53" t="s">
        <v>35</v>
      </c>
      <c r="I9" s="57" t="s">
        <v>36</v>
      </c>
      <c r="J9" s="53" t="s">
        <v>37</v>
      </c>
      <c r="K9" s="55" t="s">
        <v>38</v>
      </c>
      <c r="L9" s="55" t="s">
        <v>39</v>
      </c>
      <c r="M9" s="55" t="s">
        <v>40</v>
      </c>
      <c r="N9" s="67" t="s">
        <v>41</v>
      </c>
      <c r="O9" s="69" t="s">
        <v>40</v>
      </c>
      <c r="P9" s="71">
        <v>0.1</v>
      </c>
      <c r="Q9" s="73" t="s">
        <v>42</v>
      </c>
      <c r="R9" s="73"/>
      <c r="S9" s="73"/>
      <c r="T9" s="66" t="s">
        <v>43</v>
      </c>
      <c r="U9" s="66" t="s">
        <v>44</v>
      </c>
    </row>
    <row r="10" spans="1:25" ht="93.6" x14ac:dyDescent="0.3">
      <c r="A10" s="63"/>
      <c r="B10" s="65"/>
      <c r="C10" s="63"/>
      <c r="D10" s="63"/>
      <c r="E10" s="54"/>
      <c r="F10" s="54"/>
      <c r="G10" s="54"/>
      <c r="H10" s="54"/>
      <c r="I10" s="58"/>
      <c r="J10" s="54"/>
      <c r="K10" s="56"/>
      <c r="L10" s="56"/>
      <c r="M10" s="56"/>
      <c r="N10" s="68"/>
      <c r="O10" s="70"/>
      <c r="P10" s="72"/>
      <c r="Q10" s="51" t="s">
        <v>45</v>
      </c>
      <c r="R10" s="51" t="s">
        <v>46</v>
      </c>
      <c r="S10" s="51" t="s">
        <v>47</v>
      </c>
      <c r="T10" s="55"/>
      <c r="U10" s="55"/>
    </row>
    <row r="11" spans="1:25" ht="12.6" customHeight="1" x14ac:dyDescent="0.3">
      <c r="A11" s="20">
        <v>1</v>
      </c>
      <c r="B11" s="21">
        <v>2</v>
      </c>
      <c r="C11" s="22">
        <v>3</v>
      </c>
      <c r="D11" s="23">
        <v>4</v>
      </c>
      <c r="E11" s="22">
        <v>5</v>
      </c>
      <c r="F11" s="22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24">
        <v>12</v>
      </c>
      <c r="M11" s="3">
        <v>13</v>
      </c>
      <c r="N11" s="24">
        <v>14</v>
      </c>
      <c r="O11" s="25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</row>
    <row r="12" spans="1:25" s="35" customFormat="1" ht="14.25" customHeight="1" x14ac:dyDescent="0.25">
      <c r="A12" s="27">
        <v>1</v>
      </c>
      <c r="B12" s="18" t="s">
        <v>16</v>
      </c>
      <c r="C12" s="15" t="s">
        <v>1</v>
      </c>
      <c r="D12" s="6" t="s">
        <v>0</v>
      </c>
      <c r="E12" s="16">
        <v>1</v>
      </c>
      <c r="F12" s="15">
        <v>12</v>
      </c>
      <c r="G12" s="8" t="s">
        <v>51</v>
      </c>
      <c r="H12" s="28">
        <v>8.5</v>
      </c>
      <c r="I12" s="26">
        <v>17697</v>
      </c>
      <c r="J12" s="29">
        <v>2</v>
      </c>
      <c r="K12" s="29">
        <f>E12*H12*I12*J12</f>
        <v>300849</v>
      </c>
      <c r="L12" s="29">
        <f>K12*25%</f>
        <v>75212.25</v>
      </c>
      <c r="M12" s="30">
        <f>K12+L12</f>
        <v>376061.25</v>
      </c>
      <c r="N12" s="31">
        <v>1.3</v>
      </c>
      <c r="O12" s="30">
        <f>M12*N12</f>
        <v>488879.625</v>
      </c>
      <c r="P12" s="30">
        <f>O12*10%</f>
        <v>48887.962500000001</v>
      </c>
      <c r="Q12" s="30"/>
      <c r="R12" s="30"/>
      <c r="S12" s="26"/>
      <c r="T12" s="32">
        <f>SUM(O12:S12)</f>
        <v>537767.58750000002</v>
      </c>
      <c r="U12" s="33">
        <f>T12*12/1000</f>
        <v>6453.2110500000008</v>
      </c>
      <c r="V12" s="34"/>
      <c r="W12" s="34"/>
      <c r="X12" s="34"/>
      <c r="Y12" s="34"/>
    </row>
    <row r="13" spans="1:25" s="35" customFormat="1" ht="14.25" customHeight="1" x14ac:dyDescent="0.25">
      <c r="A13" s="27">
        <v>2</v>
      </c>
      <c r="B13" s="10" t="s">
        <v>66</v>
      </c>
      <c r="C13" s="15" t="s">
        <v>13</v>
      </c>
      <c r="D13" s="6" t="s">
        <v>0</v>
      </c>
      <c r="E13" s="16">
        <v>0.5</v>
      </c>
      <c r="F13" s="36">
        <v>1.5</v>
      </c>
      <c r="G13" s="8" t="s">
        <v>50</v>
      </c>
      <c r="H13" s="28">
        <v>3.35</v>
      </c>
      <c r="I13" s="26">
        <v>17697</v>
      </c>
      <c r="J13" s="29">
        <v>2</v>
      </c>
      <c r="K13" s="29">
        <f t="shared" ref="K13:K37" si="0">E13*H13*I13*J13</f>
        <v>59284.950000000004</v>
      </c>
      <c r="L13" s="29">
        <f t="shared" ref="L13:L22" si="1">K13*25%</f>
        <v>14821.237500000001</v>
      </c>
      <c r="M13" s="30">
        <f t="shared" ref="M13:M37" si="2">K13+L13</f>
        <v>74106.1875</v>
      </c>
      <c r="N13" s="31">
        <v>1.3</v>
      </c>
      <c r="O13" s="30">
        <f t="shared" ref="O13:O21" si="3">M13*N13</f>
        <v>96338.043749999997</v>
      </c>
      <c r="P13" s="30">
        <f t="shared" ref="P13:P37" si="4">O13*10%</f>
        <v>9633.8043749999997</v>
      </c>
      <c r="Q13" s="30"/>
      <c r="R13" s="30"/>
      <c r="S13" s="26"/>
      <c r="T13" s="32">
        <f t="shared" ref="T13:T37" si="5">SUM(O13:S13)</f>
        <v>105971.84812499999</v>
      </c>
      <c r="U13" s="33">
        <f t="shared" ref="U13:U37" si="6">T13*12/1000</f>
        <v>1271.6621774999999</v>
      </c>
      <c r="V13" s="34"/>
      <c r="W13" s="34"/>
      <c r="X13" s="34"/>
      <c r="Y13" s="34"/>
    </row>
    <row r="14" spans="1:25" s="34" customFormat="1" ht="14.25" customHeight="1" x14ac:dyDescent="0.25">
      <c r="A14" s="27">
        <v>3</v>
      </c>
      <c r="B14" s="18" t="s">
        <v>65</v>
      </c>
      <c r="C14" s="16" t="s">
        <v>2</v>
      </c>
      <c r="D14" s="6" t="s">
        <v>0</v>
      </c>
      <c r="E14" s="37">
        <v>1</v>
      </c>
      <c r="F14" s="15">
        <v>1</v>
      </c>
      <c r="G14" s="8" t="s">
        <v>3</v>
      </c>
      <c r="H14" s="28">
        <v>3.88</v>
      </c>
      <c r="I14" s="26">
        <v>17697</v>
      </c>
      <c r="J14" s="38">
        <v>2</v>
      </c>
      <c r="K14" s="29">
        <f t="shared" si="0"/>
        <v>137328.72</v>
      </c>
      <c r="L14" s="29">
        <f t="shared" si="1"/>
        <v>34332.18</v>
      </c>
      <c r="M14" s="30">
        <f t="shared" si="2"/>
        <v>171660.9</v>
      </c>
      <c r="N14" s="31">
        <v>1.3</v>
      </c>
      <c r="O14" s="30">
        <f t="shared" si="3"/>
        <v>223159.17</v>
      </c>
      <c r="P14" s="30">
        <f t="shared" si="4"/>
        <v>22315.917000000001</v>
      </c>
      <c r="Q14" s="30"/>
      <c r="R14" s="30"/>
      <c r="S14" s="39"/>
      <c r="T14" s="32">
        <f t="shared" si="5"/>
        <v>245475.087</v>
      </c>
      <c r="U14" s="33">
        <f t="shared" si="6"/>
        <v>2945.7010439999999</v>
      </c>
    </row>
    <row r="15" spans="1:25" s="35" customFormat="1" ht="14.25" customHeight="1" x14ac:dyDescent="0.25">
      <c r="A15" s="27">
        <v>4</v>
      </c>
      <c r="B15" s="18" t="s">
        <v>65</v>
      </c>
      <c r="C15" s="15" t="s">
        <v>2</v>
      </c>
      <c r="D15" s="6" t="s">
        <v>0</v>
      </c>
      <c r="E15" s="37">
        <v>0.5</v>
      </c>
      <c r="F15" s="15">
        <v>1</v>
      </c>
      <c r="G15" s="8" t="s">
        <v>3</v>
      </c>
      <c r="H15" s="28">
        <v>3.88</v>
      </c>
      <c r="I15" s="26">
        <v>17697</v>
      </c>
      <c r="J15" s="29">
        <v>2</v>
      </c>
      <c r="K15" s="29">
        <f t="shared" si="0"/>
        <v>68664.36</v>
      </c>
      <c r="L15" s="29">
        <f t="shared" si="1"/>
        <v>17166.09</v>
      </c>
      <c r="M15" s="30">
        <f t="shared" si="2"/>
        <v>85830.45</v>
      </c>
      <c r="N15" s="31">
        <v>1.3</v>
      </c>
      <c r="O15" s="30">
        <f t="shared" si="3"/>
        <v>111579.58500000001</v>
      </c>
      <c r="P15" s="30">
        <f t="shared" si="4"/>
        <v>11157.958500000001</v>
      </c>
      <c r="Q15" s="30"/>
      <c r="R15" s="30"/>
      <c r="S15" s="26"/>
      <c r="T15" s="32">
        <f t="shared" si="5"/>
        <v>122737.5435</v>
      </c>
      <c r="U15" s="33">
        <f t="shared" si="6"/>
        <v>1472.850522</v>
      </c>
      <c r="V15" s="34"/>
      <c r="W15" s="34"/>
      <c r="X15" s="34"/>
      <c r="Y15" s="34"/>
    </row>
    <row r="16" spans="1:25" s="35" customFormat="1" ht="14.25" customHeight="1" x14ac:dyDescent="0.25">
      <c r="A16" s="27">
        <v>5</v>
      </c>
      <c r="B16" s="18" t="s">
        <v>20</v>
      </c>
      <c r="C16" s="15" t="s">
        <v>2</v>
      </c>
      <c r="D16" s="6" t="s">
        <v>0</v>
      </c>
      <c r="E16" s="37">
        <v>1</v>
      </c>
      <c r="F16" s="15">
        <v>1.5</v>
      </c>
      <c r="G16" s="8" t="s">
        <v>3</v>
      </c>
      <c r="H16" s="28">
        <v>3.88</v>
      </c>
      <c r="I16" s="26">
        <v>17697</v>
      </c>
      <c r="J16" s="29">
        <v>2</v>
      </c>
      <c r="K16" s="29">
        <f t="shared" si="0"/>
        <v>137328.72</v>
      </c>
      <c r="L16" s="29">
        <f t="shared" si="1"/>
        <v>34332.18</v>
      </c>
      <c r="M16" s="30">
        <f t="shared" si="2"/>
        <v>171660.9</v>
      </c>
      <c r="N16" s="31">
        <v>1.3</v>
      </c>
      <c r="O16" s="30">
        <f t="shared" si="3"/>
        <v>223159.17</v>
      </c>
      <c r="P16" s="30">
        <f t="shared" si="4"/>
        <v>22315.917000000001</v>
      </c>
      <c r="Q16" s="30"/>
      <c r="R16" s="30"/>
      <c r="S16" s="26"/>
      <c r="T16" s="32">
        <f t="shared" si="5"/>
        <v>245475.087</v>
      </c>
      <c r="U16" s="33">
        <f t="shared" si="6"/>
        <v>2945.7010439999999</v>
      </c>
      <c r="V16" s="34"/>
      <c r="W16" s="34"/>
      <c r="X16" s="52"/>
      <c r="Y16" s="34"/>
    </row>
    <row r="17" spans="1:25" s="35" customFormat="1" ht="14.25" customHeight="1" x14ac:dyDescent="0.25">
      <c r="A17" s="27">
        <v>6</v>
      </c>
      <c r="B17" s="18" t="s">
        <v>66</v>
      </c>
      <c r="C17" s="15" t="s">
        <v>2</v>
      </c>
      <c r="D17" s="6" t="s">
        <v>0</v>
      </c>
      <c r="E17" s="37">
        <v>1</v>
      </c>
      <c r="F17" s="15">
        <v>1</v>
      </c>
      <c r="G17" s="8" t="s">
        <v>3</v>
      </c>
      <c r="H17" s="28">
        <v>1.9</v>
      </c>
      <c r="I17" s="26">
        <v>17697</v>
      </c>
      <c r="J17" s="29">
        <v>2</v>
      </c>
      <c r="K17" s="29">
        <f t="shared" si="0"/>
        <v>67248.599999999991</v>
      </c>
      <c r="L17" s="29">
        <f t="shared" si="1"/>
        <v>16812.149999999998</v>
      </c>
      <c r="M17" s="30">
        <f t="shared" si="2"/>
        <v>84060.749999999985</v>
      </c>
      <c r="N17" s="31">
        <v>1.3</v>
      </c>
      <c r="O17" s="30">
        <f t="shared" si="3"/>
        <v>109278.97499999999</v>
      </c>
      <c r="P17" s="30">
        <f t="shared" si="4"/>
        <v>10927.897499999999</v>
      </c>
      <c r="Q17" s="30"/>
      <c r="R17" s="30"/>
      <c r="S17" s="26"/>
      <c r="T17" s="32">
        <f t="shared" si="5"/>
        <v>120206.8725</v>
      </c>
      <c r="U17" s="33">
        <f t="shared" si="6"/>
        <v>1442.4824699999999</v>
      </c>
      <c r="V17" s="34"/>
      <c r="W17" s="34"/>
      <c r="X17" s="34"/>
      <c r="Y17" s="34"/>
    </row>
    <row r="18" spans="1:25" s="35" customFormat="1" ht="14.25" customHeight="1" x14ac:dyDescent="0.25">
      <c r="A18" s="27">
        <v>7</v>
      </c>
      <c r="B18" s="18" t="s">
        <v>21</v>
      </c>
      <c r="C18" s="15" t="s">
        <v>2</v>
      </c>
      <c r="D18" s="10" t="s">
        <v>55</v>
      </c>
      <c r="E18" s="37">
        <v>1</v>
      </c>
      <c r="F18" s="15">
        <v>9</v>
      </c>
      <c r="G18" s="8" t="s">
        <v>4</v>
      </c>
      <c r="H18" s="28">
        <v>1.86</v>
      </c>
      <c r="I18" s="26">
        <v>17697</v>
      </c>
      <c r="J18" s="29">
        <v>2</v>
      </c>
      <c r="K18" s="29">
        <f t="shared" si="0"/>
        <v>65832.84</v>
      </c>
      <c r="L18" s="29">
        <f t="shared" si="1"/>
        <v>16458.21</v>
      </c>
      <c r="M18" s="30">
        <f t="shared" si="2"/>
        <v>82291.049999999988</v>
      </c>
      <c r="N18" s="31">
        <v>1.3</v>
      </c>
      <c r="O18" s="30">
        <f t="shared" si="3"/>
        <v>106978.36499999999</v>
      </c>
      <c r="P18" s="30">
        <f t="shared" si="4"/>
        <v>10697.836499999999</v>
      </c>
      <c r="Q18" s="30"/>
      <c r="R18" s="30"/>
      <c r="S18" s="26"/>
      <c r="T18" s="32">
        <f t="shared" si="5"/>
        <v>117676.2015</v>
      </c>
      <c r="U18" s="33">
        <f t="shared" si="6"/>
        <v>1412.1144180000001</v>
      </c>
      <c r="V18" s="34"/>
      <c r="W18" s="34"/>
      <c r="X18" s="34"/>
      <c r="Y18" s="34"/>
    </row>
    <row r="19" spans="1:25" s="35" customFormat="1" ht="14.25" customHeight="1" x14ac:dyDescent="0.25">
      <c r="A19" s="27">
        <v>8</v>
      </c>
      <c r="B19" s="18" t="s">
        <v>22</v>
      </c>
      <c r="C19" s="15" t="s">
        <v>2</v>
      </c>
      <c r="D19" s="10" t="s">
        <v>56</v>
      </c>
      <c r="E19" s="37">
        <v>1</v>
      </c>
      <c r="F19" s="15">
        <v>10</v>
      </c>
      <c r="G19" s="8" t="s">
        <v>4</v>
      </c>
      <c r="H19" s="28">
        <v>1.86</v>
      </c>
      <c r="I19" s="26">
        <v>17697</v>
      </c>
      <c r="J19" s="29">
        <v>2</v>
      </c>
      <c r="K19" s="29">
        <f t="shared" si="0"/>
        <v>65832.84</v>
      </c>
      <c r="L19" s="29">
        <f t="shared" si="1"/>
        <v>16458.21</v>
      </c>
      <c r="M19" s="30">
        <f t="shared" si="2"/>
        <v>82291.049999999988</v>
      </c>
      <c r="N19" s="31">
        <v>1.3</v>
      </c>
      <c r="O19" s="30">
        <f t="shared" si="3"/>
        <v>106978.36499999999</v>
      </c>
      <c r="P19" s="30">
        <f t="shared" si="4"/>
        <v>10697.836499999999</v>
      </c>
      <c r="Q19" s="30"/>
      <c r="R19" s="30"/>
      <c r="S19" s="26"/>
      <c r="T19" s="32">
        <f t="shared" si="5"/>
        <v>117676.2015</v>
      </c>
      <c r="U19" s="33">
        <f t="shared" si="6"/>
        <v>1412.1144180000001</v>
      </c>
      <c r="V19" s="34"/>
      <c r="W19" s="34"/>
      <c r="X19" s="34"/>
      <c r="Y19" s="34"/>
    </row>
    <row r="20" spans="1:25" s="35" customFormat="1" ht="14.25" customHeight="1" x14ac:dyDescent="0.25">
      <c r="A20" s="27">
        <v>9</v>
      </c>
      <c r="B20" s="18" t="s">
        <v>68</v>
      </c>
      <c r="C20" s="15" t="s">
        <v>2</v>
      </c>
      <c r="D20" s="10" t="s">
        <v>48</v>
      </c>
      <c r="E20" s="37">
        <v>1</v>
      </c>
      <c r="F20" s="15">
        <v>5</v>
      </c>
      <c r="G20" s="8" t="s">
        <v>4</v>
      </c>
      <c r="H20" s="28">
        <v>4.07</v>
      </c>
      <c r="I20" s="26">
        <v>17697</v>
      </c>
      <c r="J20" s="29">
        <v>2</v>
      </c>
      <c r="K20" s="29">
        <f>E20*H20*I20*J20</f>
        <v>144053.58000000002</v>
      </c>
      <c r="L20" s="29">
        <f t="shared" si="1"/>
        <v>36013.395000000004</v>
      </c>
      <c r="M20" s="30">
        <f t="shared" si="2"/>
        <v>180066.97500000003</v>
      </c>
      <c r="N20" s="31">
        <v>1.3</v>
      </c>
      <c r="O20" s="30">
        <f t="shared" si="3"/>
        <v>234087.06750000006</v>
      </c>
      <c r="P20" s="30">
        <f t="shared" si="4"/>
        <v>23408.706750000008</v>
      </c>
      <c r="Q20" s="30"/>
      <c r="R20" s="30"/>
      <c r="S20" s="26"/>
      <c r="T20" s="32">
        <f t="shared" ref="T20" si="7">SUM(O20:S20)</f>
        <v>257495.77425000007</v>
      </c>
      <c r="U20" s="33">
        <f t="shared" si="6"/>
        <v>3089.9492910000013</v>
      </c>
      <c r="V20" s="34"/>
      <c r="W20" s="34"/>
      <c r="X20" s="34"/>
      <c r="Y20" s="34"/>
    </row>
    <row r="21" spans="1:25" s="35" customFormat="1" ht="14.25" customHeight="1" x14ac:dyDescent="0.25">
      <c r="A21" s="27">
        <v>10</v>
      </c>
      <c r="B21" s="10" t="s">
        <v>61</v>
      </c>
      <c r="C21" s="6" t="s">
        <v>53</v>
      </c>
      <c r="D21" s="6" t="s">
        <v>0</v>
      </c>
      <c r="E21" s="37">
        <v>0.5</v>
      </c>
      <c r="F21" s="15">
        <v>0</v>
      </c>
      <c r="G21" s="8" t="s">
        <v>3</v>
      </c>
      <c r="H21" s="28">
        <v>4.82</v>
      </c>
      <c r="I21" s="26">
        <v>17697</v>
      </c>
      <c r="J21" s="29">
        <v>2</v>
      </c>
      <c r="K21" s="29">
        <f t="shared" si="0"/>
        <v>85299.540000000008</v>
      </c>
      <c r="L21" s="29">
        <f t="shared" si="1"/>
        <v>21324.885000000002</v>
      </c>
      <c r="M21" s="30">
        <f t="shared" si="2"/>
        <v>106624.42500000002</v>
      </c>
      <c r="N21" s="31">
        <v>1.3</v>
      </c>
      <c r="O21" s="30">
        <f t="shared" si="3"/>
        <v>138611.75250000003</v>
      </c>
      <c r="P21" s="30">
        <f t="shared" si="4"/>
        <v>13861.175250000004</v>
      </c>
      <c r="Q21" s="30"/>
      <c r="R21" s="30"/>
      <c r="S21" s="26"/>
      <c r="T21" s="32">
        <f t="shared" si="5"/>
        <v>152472.92775000003</v>
      </c>
      <c r="U21" s="33">
        <f t="shared" si="6"/>
        <v>1829.6751330000004</v>
      </c>
      <c r="V21" s="34"/>
      <c r="W21" s="34"/>
      <c r="X21" s="34"/>
      <c r="Y21" s="34"/>
    </row>
    <row r="22" spans="1:25" s="35" customFormat="1" ht="14.25" customHeight="1" x14ac:dyDescent="0.25">
      <c r="A22" s="27">
        <v>11</v>
      </c>
      <c r="B22" s="18" t="s">
        <v>23</v>
      </c>
      <c r="C22" s="15" t="s">
        <v>7</v>
      </c>
      <c r="D22" s="6" t="s">
        <v>55</v>
      </c>
      <c r="E22" s="40">
        <v>1</v>
      </c>
      <c r="F22" s="15">
        <v>1.5</v>
      </c>
      <c r="G22" s="11" t="s">
        <v>4</v>
      </c>
      <c r="H22" s="41">
        <v>1.89</v>
      </c>
      <c r="I22" s="26">
        <v>17697</v>
      </c>
      <c r="J22" s="42">
        <v>2.34</v>
      </c>
      <c r="K22" s="29">
        <f t="shared" si="0"/>
        <v>78266.752200000003</v>
      </c>
      <c r="L22" s="29">
        <f t="shared" si="1"/>
        <v>19566.688050000001</v>
      </c>
      <c r="M22" s="30">
        <f t="shared" si="2"/>
        <v>97833.44025</v>
      </c>
      <c r="N22" s="15"/>
      <c r="O22" s="30">
        <f>M22</f>
        <v>97833.44025</v>
      </c>
      <c r="P22" s="30">
        <f t="shared" si="4"/>
        <v>9783.3440250000003</v>
      </c>
      <c r="Q22" s="30"/>
      <c r="R22" s="30"/>
      <c r="S22" s="26"/>
      <c r="T22" s="32">
        <f t="shared" si="5"/>
        <v>107616.784275</v>
      </c>
      <c r="U22" s="33">
        <f t="shared" si="6"/>
        <v>1291.4014113000001</v>
      </c>
      <c r="V22" s="34"/>
      <c r="W22" s="34"/>
      <c r="X22" s="34"/>
      <c r="Y22" s="34"/>
    </row>
    <row r="23" spans="1:25" s="35" customFormat="1" ht="14.25" customHeight="1" x14ac:dyDescent="0.25">
      <c r="A23" s="27">
        <v>12</v>
      </c>
      <c r="B23" s="18" t="s">
        <v>74</v>
      </c>
      <c r="C23" s="15" t="s">
        <v>52</v>
      </c>
      <c r="D23" s="6" t="s">
        <v>48</v>
      </c>
      <c r="E23" s="40">
        <v>0.5</v>
      </c>
      <c r="F23" s="15">
        <v>10</v>
      </c>
      <c r="G23" s="11" t="s">
        <v>49</v>
      </c>
      <c r="H23" s="41">
        <v>4.0999999999999996</v>
      </c>
      <c r="I23" s="26">
        <v>17697</v>
      </c>
      <c r="J23" s="42">
        <v>1.71</v>
      </c>
      <c r="K23" s="29">
        <f t="shared" si="0"/>
        <v>62036.833499999993</v>
      </c>
      <c r="L23" s="29"/>
      <c r="M23" s="30">
        <f t="shared" si="2"/>
        <v>62036.833499999993</v>
      </c>
      <c r="N23" s="15"/>
      <c r="O23" s="30">
        <f t="shared" ref="O23:O37" si="8">M23</f>
        <v>62036.833499999993</v>
      </c>
      <c r="P23" s="30">
        <f t="shared" si="4"/>
        <v>6203.6833499999993</v>
      </c>
      <c r="Q23" s="30"/>
      <c r="R23" s="30"/>
      <c r="S23" s="26"/>
      <c r="T23" s="32">
        <f t="shared" si="5"/>
        <v>68240.516849999985</v>
      </c>
      <c r="U23" s="33">
        <f t="shared" si="6"/>
        <v>818.88620219999984</v>
      </c>
      <c r="V23" s="34"/>
      <c r="W23" s="34"/>
      <c r="X23" s="34"/>
      <c r="Y23" s="34"/>
    </row>
    <row r="24" spans="1:25" s="35" customFormat="1" ht="14.25" customHeight="1" x14ac:dyDescent="0.25">
      <c r="A24" s="27">
        <v>13</v>
      </c>
      <c r="B24" s="18" t="s">
        <v>23</v>
      </c>
      <c r="C24" s="6" t="s">
        <v>19</v>
      </c>
      <c r="D24" s="6" t="s">
        <v>55</v>
      </c>
      <c r="E24" s="40">
        <v>0.5</v>
      </c>
      <c r="F24" s="15">
        <v>1.5</v>
      </c>
      <c r="G24" s="8" t="s">
        <v>50</v>
      </c>
      <c r="H24" s="28">
        <v>2.75</v>
      </c>
      <c r="I24" s="26">
        <v>17697</v>
      </c>
      <c r="J24" s="42">
        <v>1.71</v>
      </c>
      <c r="K24" s="29">
        <f t="shared" si="0"/>
        <v>41610.071250000001</v>
      </c>
      <c r="L24" s="29"/>
      <c r="M24" s="30">
        <f t="shared" si="2"/>
        <v>41610.071250000001</v>
      </c>
      <c r="N24" s="15"/>
      <c r="O24" s="30">
        <f t="shared" si="8"/>
        <v>41610.071250000001</v>
      </c>
      <c r="P24" s="30">
        <f t="shared" si="4"/>
        <v>4161.0071250000001</v>
      </c>
      <c r="Q24" s="30"/>
      <c r="R24" s="30"/>
      <c r="S24" s="26"/>
      <c r="T24" s="32">
        <f t="shared" si="5"/>
        <v>45771.078374999997</v>
      </c>
      <c r="U24" s="33">
        <f t="shared" si="6"/>
        <v>549.25294050000002</v>
      </c>
      <c r="V24" s="34"/>
      <c r="W24" s="34"/>
      <c r="X24" s="34"/>
      <c r="Y24" s="34"/>
    </row>
    <row r="25" spans="1:25" s="34" customFormat="1" ht="14.25" customHeight="1" x14ac:dyDescent="0.25">
      <c r="A25" s="27">
        <v>14</v>
      </c>
      <c r="B25" s="18" t="s">
        <v>57</v>
      </c>
      <c r="C25" s="10" t="s">
        <v>52</v>
      </c>
      <c r="D25" s="6" t="s">
        <v>55</v>
      </c>
      <c r="E25" s="37">
        <v>1</v>
      </c>
      <c r="F25" s="15">
        <v>0</v>
      </c>
      <c r="G25" s="4" t="s">
        <v>5</v>
      </c>
      <c r="H25" s="41">
        <v>2.75</v>
      </c>
      <c r="I25" s="26">
        <v>17697</v>
      </c>
      <c r="J25" s="42">
        <v>1.71</v>
      </c>
      <c r="K25" s="29">
        <f t="shared" si="0"/>
        <v>83220.142500000002</v>
      </c>
      <c r="L25" s="29"/>
      <c r="M25" s="30">
        <f t="shared" si="2"/>
        <v>83220.142500000002</v>
      </c>
      <c r="N25" s="15"/>
      <c r="O25" s="30">
        <f t="shared" si="8"/>
        <v>83220.142500000002</v>
      </c>
      <c r="P25" s="30">
        <f t="shared" si="4"/>
        <v>8322.0142500000002</v>
      </c>
      <c r="Q25" s="30"/>
      <c r="R25" s="30"/>
      <c r="S25" s="39"/>
      <c r="T25" s="32">
        <f t="shared" si="5"/>
        <v>91542.156749999995</v>
      </c>
      <c r="U25" s="33">
        <f t="shared" si="6"/>
        <v>1098.505881</v>
      </c>
    </row>
    <row r="26" spans="1:25" s="34" customFormat="1" ht="14.25" customHeight="1" x14ac:dyDescent="0.25">
      <c r="A26" s="27">
        <v>15</v>
      </c>
      <c r="B26" s="18" t="s">
        <v>17</v>
      </c>
      <c r="C26" s="10" t="s">
        <v>52</v>
      </c>
      <c r="D26" s="6" t="s">
        <v>55</v>
      </c>
      <c r="E26" s="37">
        <v>1</v>
      </c>
      <c r="F26" s="15">
        <v>0</v>
      </c>
      <c r="G26" s="4" t="s">
        <v>5</v>
      </c>
      <c r="H26" s="41">
        <v>2.68</v>
      </c>
      <c r="I26" s="26">
        <v>17697</v>
      </c>
      <c r="J26" s="42">
        <v>1.71</v>
      </c>
      <c r="K26" s="29">
        <f t="shared" si="0"/>
        <v>81101.811600000015</v>
      </c>
      <c r="L26" s="29"/>
      <c r="M26" s="30">
        <f t="shared" si="2"/>
        <v>81101.811600000015</v>
      </c>
      <c r="N26" s="15"/>
      <c r="O26" s="30">
        <f t="shared" si="8"/>
        <v>81101.811600000015</v>
      </c>
      <c r="P26" s="30">
        <f t="shared" si="4"/>
        <v>8110.1811600000019</v>
      </c>
      <c r="Q26" s="30"/>
      <c r="R26" s="30"/>
      <c r="S26" s="39"/>
      <c r="T26" s="32">
        <f t="shared" si="5"/>
        <v>89211.992760000023</v>
      </c>
      <c r="U26" s="33">
        <f t="shared" si="6"/>
        <v>1070.5439131200001</v>
      </c>
    </row>
    <row r="27" spans="1:25" s="35" customFormat="1" ht="14.25" customHeight="1" x14ac:dyDescent="0.25">
      <c r="A27" s="27">
        <v>16</v>
      </c>
      <c r="B27" s="18" t="s">
        <v>69</v>
      </c>
      <c r="C27" s="6" t="s">
        <v>52</v>
      </c>
      <c r="D27" s="6" t="s">
        <v>55</v>
      </c>
      <c r="E27" s="43">
        <v>1</v>
      </c>
      <c r="F27" s="15">
        <v>0</v>
      </c>
      <c r="G27" s="4" t="s">
        <v>5</v>
      </c>
      <c r="H27" s="41">
        <v>5.54</v>
      </c>
      <c r="I27" s="26">
        <v>17697</v>
      </c>
      <c r="J27" s="42">
        <v>1.71</v>
      </c>
      <c r="K27" s="29">
        <f t="shared" si="0"/>
        <v>167650.7598</v>
      </c>
      <c r="L27" s="29"/>
      <c r="M27" s="30">
        <f t="shared" si="2"/>
        <v>167650.7598</v>
      </c>
      <c r="N27" s="15"/>
      <c r="O27" s="30">
        <f t="shared" si="8"/>
        <v>167650.7598</v>
      </c>
      <c r="P27" s="30">
        <f t="shared" si="4"/>
        <v>16765.075980000001</v>
      </c>
      <c r="Q27" s="30"/>
      <c r="R27" s="30"/>
      <c r="S27" s="26"/>
      <c r="T27" s="32">
        <f t="shared" si="5"/>
        <v>184415.83577999999</v>
      </c>
      <c r="U27" s="33">
        <f t="shared" si="6"/>
        <v>2212.9900293599999</v>
      </c>
      <c r="V27" s="34"/>
      <c r="W27" s="34"/>
      <c r="X27" s="34"/>
      <c r="Y27" s="34"/>
    </row>
    <row r="28" spans="1:25" s="35" customFormat="1" ht="14.25" customHeight="1" x14ac:dyDescent="0.25">
      <c r="A28" s="27">
        <v>17</v>
      </c>
      <c r="B28" s="18" t="s">
        <v>24</v>
      </c>
      <c r="C28" s="6" t="s">
        <v>52</v>
      </c>
      <c r="D28" s="6" t="s">
        <v>55</v>
      </c>
      <c r="E28" s="43">
        <v>1</v>
      </c>
      <c r="F28" s="15">
        <v>0</v>
      </c>
      <c r="G28" s="4" t="s">
        <v>5</v>
      </c>
      <c r="H28" s="41">
        <v>2.75</v>
      </c>
      <c r="I28" s="26">
        <v>17697</v>
      </c>
      <c r="J28" s="42">
        <v>1.71</v>
      </c>
      <c r="K28" s="29">
        <f t="shared" si="0"/>
        <v>83220.142500000002</v>
      </c>
      <c r="L28" s="29"/>
      <c r="M28" s="30">
        <f t="shared" si="2"/>
        <v>83220.142500000002</v>
      </c>
      <c r="N28" s="15"/>
      <c r="O28" s="30">
        <f t="shared" si="8"/>
        <v>83220.142500000002</v>
      </c>
      <c r="P28" s="30">
        <f t="shared" si="4"/>
        <v>8322.0142500000002</v>
      </c>
      <c r="Q28" s="30"/>
      <c r="R28" s="30"/>
      <c r="S28" s="26"/>
      <c r="T28" s="32">
        <f t="shared" si="5"/>
        <v>91542.156749999995</v>
      </c>
      <c r="U28" s="33">
        <f t="shared" si="6"/>
        <v>1098.505881</v>
      </c>
      <c r="V28" s="34"/>
      <c r="W28" s="34"/>
      <c r="X28" s="34"/>
      <c r="Y28" s="34"/>
    </row>
    <row r="29" spans="1:25" s="35" customFormat="1" ht="14.25" customHeight="1" x14ac:dyDescent="0.25">
      <c r="A29" s="27">
        <v>18</v>
      </c>
      <c r="B29" s="18" t="s">
        <v>58</v>
      </c>
      <c r="C29" s="15" t="s">
        <v>8</v>
      </c>
      <c r="D29" s="6" t="s">
        <v>55</v>
      </c>
      <c r="E29" s="40">
        <v>1</v>
      </c>
      <c r="F29" s="15">
        <v>0</v>
      </c>
      <c r="G29" s="4">
        <v>2</v>
      </c>
      <c r="H29" s="44">
        <v>2.81</v>
      </c>
      <c r="I29" s="26">
        <v>17697</v>
      </c>
      <c r="J29" s="42">
        <v>1.71</v>
      </c>
      <c r="K29" s="29">
        <f t="shared" si="0"/>
        <v>85035.854699999996</v>
      </c>
      <c r="L29" s="29"/>
      <c r="M29" s="30">
        <f t="shared" si="2"/>
        <v>85035.854699999996</v>
      </c>
      <c r="N29" s="15"/>
      <c r="O29" s="30">
        <f t="shared" si="8"/>
        <v>85035.854699999996</v>
      </c>
      <c r="P29" s="30">
        <f t="shared" si="4"/>
        <v>8503.58547</v>
      </c>
      <c r="Q29" s="30">
        <f>I29*30%</f>
        <v>5309.0999999999995</v>
      </c>
      <c r="R29" s="30"/>
      <c r="S29" s="26"/>
      <c r="T29" s="32">
        <f t="shared" si="5"/>
        <v>98848.540170000007</v>
      </c>
      <c r="U29" s="33">
        <f t="shared" si="6"/>
        <v>1186.1824820400002</v>
      </c>
      <c r="V29" s="34"/>
      <c r="W29" s="34"/>
      <c r="X29" s="34"/>
      <c r="Y29" s="34"/>
    </row>
    <row r="30" spans="1:25" s="35" customFormat="1" ht="14.25" customHeight="1" x14ac:dyDescent="0.25">
      <c r="A30" s="27">
        <v>19</v>
      </c>
      <c r="B30" s="18" t="s">
        <v>70</v>
      </c>
      <c r="C30" s="15" t="s">
        <v>71</v>
      </c>
      <c r="D30" s="6" t="s">
        <v>55</v>
      </c>
      <c r="E30" s="40">
        <v>0.5</v>
      </c>
      <c r="F30" s="15">
        <v>0</v>
      </c>
      <c r="G30" s="4">
        <v>2</v>
      </c>
      <c r="H30" s="44">
        <v>2.84</v>
      </c>
      <c r="I30" s="26">
        <v>17697</v>
      </c>
      <c r="J30" s="42">
        <v>1.71</v>
      </c>
      <c r="K30" s="29">
        <f t="shared" si="0"/>
        <v>42971.855399999993</v>
      </c>
      <c r="L30" s="29"/>
      <c r="M30" s="30">
        <f t="shared" si="2"/>
        <v>42971.855399999993</v>
      </c>
      <c r="N30" s="15"/>
      <c r="O30" s="30">
        <f t="shared" si="8"/>
        <v>42971.855399999993</v>
      </c>
      <c r="P30" s="30">
        <f t="shared" si="4"/>
        <v>4297.1855399999995</v>
      </c>
      <c r="Q30" s="30">
        <f>I30*30%</f>
        <v>5309.0999999999995</v>
      </c>
      <c r="R30" s="30"/>
      <c r="S30" s="26"/>
      <c r="T30" s="32">
        <f t="shared" si="5"/>
        <v>52578.14093999999</v>
      </c>
      <c r="U30" s="33">
        <f t="shared" si="6"/>
        <v>630.93769127999997</v>
      </c>
      <c r="V30" s="34"/>
      <c r="W30" s="34"/>
      <c r="X30" s="34"/>
      <c r="Y30" s="34"/>
    </row>
    <row r="31" spans="1:25" s="35" customFormat="1" ht="14.25" customHeight="1" x14ac:dyDescent="0.25">
      <c r="A31" s="27">
        <v>20</v>
      </c>
      <c r="B31" s="18" t="s">
        <v>62</v>
      </c>
      <c r="C31" s="17" t="s">
        <v>15</v>
      </c>
      <c r="D31" s="6" t="s">
        <v>55</v>
      </c>
      <c r="E31" s="40">
        <v>0.5</v>
      </c>
      <c r="F31" s="15">
        <v>0</v>
      </c>
      <c r="G31" s="4">
        <v>2</v>
      </c>
      <c r="H31" s="44">
        <v>3.17</v>
      </c>
      <c r="I31" s="26">
        <v>17697</v>
      </c>
      <c r="J31" s="42">
        <v>1.71</v>
      </c>
      <c r="K31" s="29">
        <f t="shared" si="0"/>
        <v>47965.063949999996</v>
      </c>
      <c r="L31" s="29"/>
      <c r="M31" s="30">
        <f t="shared" si="2"/>
        <v>47965.063949999996</v>
      </c>
      <c r="N31" s="15"/>
      <c r="O31" s="30">
        <f t="shared" si="8"/>
        <v>47965.063949999996</v>
      </c>
      <c r="P31" s="30">
        <f t="shared" si="4"/>
        <v>4796.5063949999994</v>
      </c>
      <c r="Q31" s="30"/>
      <c r="R31" s="30"/>
      <c r="S31" s="26"/>
      <c r="T31" s="32">
        <f t="shared" si="5"/>
        <v>52761.570344999993</v>
      </c>
      <c r="U31" s="33">
        <f t="shared" si="6"/>
        <v>633.13884413999995</v>
      </c>
      <c r="V31" s="34"/>
      <c r="W31" s="34"/>
      <c r="X31" s="34"/>
      <c r="Y31" s="34"/>
    </row>
    <row r="32" spans="1:25" s="35" customFormat="1" ht="14.25" customHeight="1" x14ac:dyDescent="0.25">
      <c r="A32" s="27">
        <v>21</v>
      </c>
      <c r="B32" s="18" t="s">
        <v>69</v>
      </c>
      <c r="C32" s="6" t="s">
        <v>54</v>
      </c>
      <c r="D32" s="45" t="s">
        <v>9</v>
      </c>
      <c r="E32" s="15">
        <v>0.5</v>
      </c>
      <c r="F32" s="15">
        <v>0</v>
      </c>
      <c r="G32" s="4">
        <v>2</v>
      </c>
      <c r="H32" s="44">
        <v>2.81</v>
      </c>
      <c r="I32" s="26">
        <v>17697</v>
      </c>
      <c r="J32" s="42">
        <v>1.71</v>
      </c>
      <c r="K32" s="29">
        <f t="shared" si="0"/>
        <v>42517.927349999998</v>
      </c>
      <c r="L32" s="29"/>
      <c r="M32" s="30">
        <f t="shared" si="2"/>
        <v>42517.927349999998</v>
      </c>
      <c r="N32" s="15"/>
      <c r="O32" s="30">
        <f t="shared" si="8"/>
        <v>42517.927349999998</v>
      </c>
      <c r="P32" s="30">
        <f t="shared" si="4"/>
        <v>4251.792735</v>
      </c>
      <c r="Q32" s="30"/>
      <c r="R32" s="30"/>
      <c r="S32" s="26"/>
      <c r="T32" s="32">
        <f t="shared" si="5"/>
        <v>46769.720085000001</v>
      </c>
      <c r="U32" s="33">
        <f t="shared" si="6"/>
        <v>561.23664101999998</v>
      </c>
      <c r="V32" s="34"/>
      <c r="W32" s="34"/>
      <c r="X32" s="34"/>
      <c r="Y32" s="34"/>
    </row>
    <row r="33" spans="1:25" s="35" customFormat="1" ht="14.25" customHeight="1" x14ac:dyDescent="0.25">
      <c r="A33" s="27">
        <v>22</v>
      </c>
      <c r="B33" s="18" t="s">
        <v>62</v>
      </c>
      <c r="C33" s="6" t="s">
        <v>60</v>
      </c>
      <c r="D33" s="45" t="s">
        <v>9</v>
      </c>
      <c r="E33" s="16">
        <v>0.5</v>
      </c>
      <c r="F33" s="15">
        <v>0</v>
      </c>
      <c r="G33" s="4">
        <v>3</v>
      </c>
      <c r="H33" s="44">
        <v>3.17</v>
      </c>
      <c r="I33" s="26">
        <v>17697</v>
      </c>
      <c r="J33" s="42">
        <v>1.71</v>
      </c>
      <c r="K33" s="29">
        <f t="shared" si="0"/>
        <v>47965.063949999996</v>
      </c>
      <c r="L33" s="29"/>
      <c r="M33" s="30">
        <f t="shared" si="2"/>
        <v>47965.063949999996</v>
      </c>
      <c r="N33" s="15"/>
      <c r="O33" s="30">
        <f t="shared" si="8"/>
        <v>47965.063949999996</v>
      </c>
      <c r="P33" s="30">
        <f t="shared" si="4"/>
        <v>4796.5063949999994</v>
      </c>
      <c r="Q33" s="30"/>
      <c r="R33" s="30"/>
      <c r="S33" s="26"/>
      <c r="T33" s="32">
        <f t="shared" si="5"/>
        <v>52761.570344999993</v>
      </c>
      <c r="U33" s="33">
        <f t="shared" si="6"/>
        <v>633.13884413999995</v>
      </c>
      <c r="V33" s="34"/>
      <c r="W33" s="34"/>
      <c r="X33" s="34"/>
      <c r="Y33" s="34"/>
    </row>
    <row r="34" spans="1:25" s="35" customFormat="1" ht="14.25" customHeight="1" x14ac:dyDescent="0.25">
      <c r="A34" s="27">
        <v>23</v>
      </c>
      <c r="B34" s="18" t="s">
        <v>72</v>
      </c>
      <c r="C34" s="6" t="s">
        <v>73</v>
      </c>
      <c r="D34" s="45" t="s">
        <v>9</v>
      </c>
      <c r="E34" s="16">
        <v>1</v>
      </c>
      <c r="F34" s="15">
        <v>0</v>
      </c>
      <c r="G34" s="4">
        <v>1</v>
      </c>
      <c r="H34" s="44">
        <v>2.02</v>
      </c>
      <c r="I34" s="26">
        <v>17697</v>
      </c>
      <c r="J34" s="42">
        <v>1.71</v>
      </c>
      <c r="K34" s="29">
        <f t="shared" si="0"/>
        <v>61128.977400000003</v>
      </c>
      <c r="L34" s="29"/>
      <c r="M34" s="30">
        <f t="shared" si="2"/>
        <v>61128.977400000003</v>
      </c>
      <c r="N34" s="15"/>
      <c r="O34" s="30">
        <f t="shared" si="8"/>
        <v>61128.977400000003</v>
      </c>
      <c r="P34" s="30">
        <f t="shared" si="4"/>
        <v>6112.8977400000003</v>
      </c>
      <c r="Q34" s="30"/>
      <c r="R34" s="30"/>
      <c r="S34" s="26"/>
      <c r="T34" s="32">
        <f t="shared" si="5"/>
        <v>67241.875140000004</v>
      </c>
      <c r="U34" s="33">
        <f t="shared" si="6"/>
        <v>806.90250168</v>
      </c>
      <c r="V34" s="34"/>
      <c r="W34" s="34"/>
      <c r="X34" s="34"/>
      <c r="Y34" s="34"/>
    </row>
    <row r="35" spans="1:25" s="35" customFormat="1" ht="14.25" customHeight="1" x14ac:dyDescent="0.25">
      <c r="A35" s="27">
        <v>24</v>
      </c>
      <c r="B35" s="18" t="s">
        <v>67</v>
      </c>
      <c r="C35" s="15" t="s">
        <v>6</v>
      </c>
      <c r="D35" s="45" t="s">
        <v>9</v>
      </c>
      <c r="E35" s="15">
        <v>1</v>
      </c>
      <c r="F35" s="15">
        <v>0</v>
      </c>
      <c r="G35" s="4">
        <v>1</v>
      </c>
      <c r="H35" s="46">
        <v>5.4</v>
      </c>
      <c r="I35" s="26">
        <v>17697</v>
      </c>
      <c r="J35" s="42">
        <v>1.71</v>
      </c>
      <c r="K35" s="29">
        <f t="shared" si="0"/>
        <v>163414.098</v>
      </c>
      <c r="L35" s="29"/>
      <c r="M35" s="30">
        <f t="shared" si="2"/>
        <v>163414.098</v>
      </c>
      <c r="N35" s="15"/>
      <c r="O35" s="30">
        <f t="shared" si="8"/>
        <v>163414.098</v>
      </c>
      <c r="P35" s="30">
        <f t="shared" si="4"/>
        <v>16341.409800000001</v>
      </c>
      <c r="Q35" s="30"/>
      <c r="R35" s="30">
        <f>M35/164*8/3</f>
        <v>2657.1398048780488</v>
      </c>
      <c r="S35" s="32">
        <f>M35/20.5/8*243.33/2/3</f>
        <v>40410.114295060972</v>
      </c>
      <c r="T35" s="32">
        <f t="shared" si="5"/>
        <v>222822.76189993901</v>
      </c>
      <c r="U35" s="33">
        <f t="shared" si="6"/>
        <v>2673.873142799268</v>
      </c>
      <c r="V35" s="34"/>
      <c r="W35" s="34"/>
      <c r="X35" s="34"/>
      <c r="Y35" s="34"/>
    </row>
    <row r="36" spans="1:25" s="35" customFormat="1" ht="14.25" customHeight="1" x14ac:dyDescent="0.25">
      <c r="A36" s="27">
        <v>25</v>
      </c>
      <c r="B36" s="18" t="s">
        <v>67</v>
      </c>
      <c r="C36" s="15" t="s">
        <v>6</v>
      </c>
      <c r="D36" s="45"/>
      <c r="E36" s="15">
        <v>0.5</v>
      </c>
      <c r="F36" s="15">
        <v>0</v>
      </c>
      <c r="G36" s="4">
        <v>1</v>
      </c>
      <c r="H36" s="46">
        <v>2.81</v>
      </c>
      <c r="I36" s="26">
        <v>17697</v>
      </c>
      <c r="J36" s="42">
        <v>1.71</v>
      </c>
      <c r="K36" s="29">
        <f t="shared" si="0"/>
        <v>42517.927349999998</v>
      </c>
      <c r="L36" s="29"/>
      <c r="M36" s="30">
        <f t="shared" si="2"/>
        <v>42517.927349999998</v>
      </c>
      <c r="N36" s="15"/>
      <c r="O36" s="30">
        <f t="shared" si="8"/>
        <v>42517.927349999998</v>
      </c>
      <c r="P36" s="30">
        <f t="shared" si="4"/>
        <v>4251.792735</v>
      </c>
      <c r="Q36" s="30"/>
      <c r="R36" s="30">
        <f t="shared" ref="R36:R37" si="9">M36/164*8/3</f>
        <v>691.34841219512191</v>
      </c>
      <c r="S36" s="32">
        <f t="shared" ref="S36:S37" si="10">M36/20.5/8*243.33/2/3</f>
        <v>10514.113071214939</v>
      </c>
      <c r="T36" s="32">
        <f t="shared" si="5"/>
        <v>57975.181568410058</v>
      </c>
      <c r="U36" s="33">
        <f t="shared" si="6"/>
        <v>695.70217882092061</v>
      </c>
      <c r="V36" s="34"/>
      <c r="W36" s="34"/>
      <c r="X36" s="34"/>
      <c r="Y36" s="34"/>
    </row>
    <row r="37" spans="1:25" s="35" customFormat="1" ht="14.25" customHeight="1" x14ac:dyDescent="0.25">
      <c r="A37" s="27">
        <v>26</v>
      </c>
      <c r="B37" s="18" t="s">
        <v>59</v>
      </c>
      <c r="C37" s="15" t="s">
        <v>6</v>
      </c>
      <c r="D37" s="45" t="s">
        <v>9</v>
      </c>
      <c r="E37" s="15">
        <v>1</v>
      </c>
      <c r="F37" s="15">
        <v>0</v>
      </c>
      <c r="G37" s="4">
        <v>1</v>
      </c>
      <c r="H37" s="46">
        <v>2.17</v>
      </c>
      <c r="I37" s="26">
        <v>17697</v>
      </c>
      <c r="J37" s="42">
        <v>1.71</v>
      </c>
      <c r="K37" s="29">
        <f t="shared" si="0"/>
        <v>65668.257899999997</v>
      </c>
      <c r="L37" s="29"/>
      <c r="M37" s="30">
        <f t="shared" si="2"/>
        <v>65668.257899999997</v>
      </c>
      <c r="N37" s="15"/>
      <c r="O37" s="30">
        <f t="shared" si="8"/>
        <v>65668.257899999997</v>
      </c>
      <c r="P37" s="30">
        <f t="shared" si="4"/>
        <v>6566.8257899999999</v>
      </c>
      <c r="Q37" s="30"/>
      <c r="R37" s="30">
        <f t="shared" si="9"/>
        <v>1067.7765512195122</v>
      </c>
      <c r="S37" s="32">
        <f t="shared" si="10"/>
        <v>16238.879263015244</v>
      </c>
      <c r="T37" s="32">
        <f t="shared" si="5"/>
        <v>89541.739504234763</v>
      </c>
      <c r="U37" s="33">
        <f t="shared" si="6"/>
        <v>1074.5008740508172</v>
      </c>
      <c r="V37" s="34"/>
      <c r="W37" s="34"/>
      <c r="X37" s="34"/>
      <c r="Y37" s="34"/>
    </row>
    <row r="38" spans="1:25" s="35" customFormat="1" ht="12" x14ac:dyDescent="0.25">
      <c r="A38" s="59" t="s">
        <v>12</v>
      </c>
      <c r="B38" s="60"/>
      <c r="C38" s="60"/>
      <c r="D38" s="61"/>
      <c r="E38" s="47">
        <f>SUM(E12:E37)</f>
        <v>21</v>
      </c>
      <c r="F38" s="47"/>
      <c r="G38" s="47"/>
      <c r="H38" s="47"/>
      <c r="I38" s="48"/>
      <c r="J38" s="49"/>
      <c r="K38" s="49">
        <f>SUM(K12:K37)</f>
        <v>2328014.6893500006</v>
      </c>
      <c r="L38" s="49">
        <f>SUM(L12:L37)</f>
        <v>302497.47554999997</v>
      </c>
      <c r="M38" s="49">
        <f>SUM(M12:M37)</f>
        <v>2630512.1649000002</v>
      </c>
      <c r="N38" s="49"/>
      <c r="O38" s="49">
        <f>SUM(O12:O37)</f>
        <v>3054908.3461500006</v>
      </c>
      <c r="P38" s="49">
        <f>SUM(P12:P37)</f>
        <v>305490.83461500006</v>
      </c>
      <c r="Q38" s="49">
        <f>SUM(Q12:Q37)</f>
        <v>10618.199999999999</v>
      </c>
      <c r="R38" s="49">
        <f>SUM(R12:R37)</f>
        <v>4416.2647682926827</v>
      </c>
      <c r="S38" s="50">
        <f>SUM(Q38:R38)</f>
        <v>15034.464768292681</v>
      </c>
      <c r="T38" s="50">
        <f>SUM(T12:T37)</f>
        <v>3442596.7521625836</v>
      </c>
      <c r="U38" s="50">
        <f>SUM(U12:U37)</f>
        <v>41311.161025951013</v>
      </c>
      <c r="V38" s="34"/>
      <c r="W38" s="34"/>
      <c r="X38" s="34"/>
      <c r="Y38" s="34"/>
    </row>
    <row r="40" spans="1:25" x14ac:dyDescent="0.3">
      <c r="B40" s="19" t="s">
        <v>14</v>
      </c>
      <c r="C40" s="7"/>
      <c r="D40" s="7"/>
      <c r="E40" s="7"/>
      <c r="F40" s="7"/>
      <c r="G40" s="7"/>
      <c r="H40" s="7"/>
      <c r="P40" s="9"/>
      <c r="Q40" s="12"/>
      <c r="U40"/>
    </row>
  </sheetData>
  <mergeCells count="20">
    <mergeCell ref="C9:C10"/>
    <mergeCell ref="D9:D10"/>
    <mergeCell ref="E9:E10"/>
    <mergeCell ref="F9:F10"/>
    <mergeCell ref="U9:U10"/>
    <mergeCell ref="A38:D38"/>
    <mergeCell ref="M9:M10"/>
    <mergeCell ref="N9:N10"/>
    <mergeCell ref="O9:O10"/>
    <mergeCell ref="P9:P10"/>
    <mergeCell ref="Q9:S9"/>
    <mergeCell ref="T9:T10"/>
    <mergeCell ref="G9:G10"/>
    <mergeCell ref="H9:H10"/>
    <mergeCell ref="I9:I10"/>
    <mergeCell ref="J9:J10"/>
    <mergeCell ref="K9:K10"/>
    <mergeCell ref="L9:L10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2026-08-08T12:30:37Z</dcterms:modified>
</cp:coreProperties>
</file>